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30" activeTab="0"/>
  </bookViews>
  <sheets>
    <sheet name="Детски градини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<sst xmlns="http://schemas.openxmlformats.org/spreadsheetml/2006/main" count="28" uniqueCount="28">
  <si>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№
</t>
  </si>
  <si>
    <t>5.</t>
  </si>
  <si>
    <t>Общо:</t>
  </si>
  <si>
    <t>Резерв</t>
  </si>
  <si>
    <t xml:space="preserve">                                                                      </t>
  </si>
  <si>
    <t xml:space="preserve">Наименование 
на ДГ
</t>
  </si>
  <si>
    <t xml:space="preserve">                 Разпределение на средствата в дейност 311 "Детски градини" за 2018 година</t>
  </si>
  <si>
    <t xml:space="preserve">ДГ "Здравец", гр. Момчилград </t>
  </si>
  <si>
    <t xml:space="preserve">ДГ "Щастливо детство", гр. Момчилград </t>
  </si>
  <si>
    <t xml:space="preserve">ДГ"Зорница", гр. Момчилград  </t>
  </si>
  <si>
    <t>Получени средства за подготнителни групи ЕРС 2095 лв.</t>
  </si>
  <si>
    <t>Краен бюджет за 2018 година</t>
  </si>
  <si>
    <t>Стандарт за институция</t>
  </si>
  <si>
    <t>Брой групи</t>
  </si>
  <si>
    <t>Получени средства за брой групи (стандарт за група 3998 лв.)</t>
  </si>
  <si>
    <t>Получени
средства
за брой 
деца 2 - 4 г. (стандарт за дете - 1870 лв.)</t>
  </si>
  <si>
    <t>Брой деца  2 - 4 г. по разчет</t>
  </si>
  <si>
    <t>Брой деца  2 - 4 г. по НЕИСПУО</t>
  </si>
  <si>
    <t>Брой деца  5 - 6 г. по НЕИСПУО</t>
  </si>
  <si>
    <t>Средства по регионален коефициент (0,085)</t>
  </si>
  <si>
    <t xml:space="preserve">Брой деца  5 - 6 г. по разчет </t>
  </si>
  <si>
    <t>Добавка за хранене (72 лв. за 5-6 г. деца)</t>
  </si>
  <si>
    <t>Норматив за приобщаващо образование (359 лв. на дете със СОП)</t>
  </si>
  <si>
    <t>Брой деца със СОП</t>
  </si>
  <si>
    <t>ДГ "Слънце",      с. Груево</t>
  </si>
  <si>
    <t>ДГ "Щастливо детство",                 с. Звездел</t>
  </si>
  <si>
    <t>ДГ "Пролет",           с. Нановица</t>
  </si>
  <si>
    <t>Средства за защитени детски градини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</si>
</sst>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¥€-2]\ #,##0.00_);[Red]\([$¥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9" fontId="6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PageLayoutView="0" workbookViewId="0" topLeftCell="A1">
      <selection activeCell="V5" sqref="V5"/>
    </sheetView>
  </sheetViews>
  <sheetFormatPr defaultColWidth="9.140625" defaultRowHeight="12.75"/>
  <cols>
    <col min="1" max="1" width="2.8515625" style="0" customWidth="1"/>
    <col min="2" max="2" width="13.57421875" style="0" customWidth="1"/>
    <col min="3" max="3" width="8.57421875" style="0" customWidth="1"/>
    <col min="4" max="4" width="5.28125" style="0" customWidth="1"/>
    <col min="5" max="5" width="8.7109375" style="0" customWidth="1"/>
    <col min="6" max="6" width="5.57421875" style="0" customWidth="1"/>
    <col min="7" max="7" width="5.8515625" style="0" customWidth="1"/>
    <col min="8" max="8" width="10.00390625" style="0" customWidth="1"/>
    <col min="9" max="10" width="5.8515625" style="0" customWidth="1"/>
    <col min="11" max="12" width="7.140625" style="0" customWidth="1"/>
    <col min="13" max="13" width="8.7109375" style="0" customWidth="1"/>
    <col min="14" max="14" width="5.28125" style="0" customWidth="1"/>
    <col min="15" max="15" width="9.00390625" style="0" customWidth="1"/>
    <col min="16" max="16" width="7.57421875" style="0" customWidth="1"/>
    <col min="17" max="17" width="6.7109375" style="0" customWidth="1"/>
    <col min="18" max="18" width="8.7109375" style="0" customWidth="1"/>
  </cols>
  <sheetData>
    <row r="1" spans="1:23" ht="15.75">
      <c r="A1" s="9" t="s">
        <v>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5.75">
      <c r="A2" s="9" t="s">
        <v>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18" ht="145.5" customHeight="1">
      <c r="A3" s="6" t="s">
        <v>0</v>
      </c>
      <c r="B3" s="6" t="s">
        <v>5</v>
      </c>
      <c r="C3" s="6" t="s">
        <v>12</v>
      </c>
      <c r="D3" s="6" t="s">
        <v>13</v>
      </c>
      <c r="E3" s="6" t="s">
        <v>14</v>
      </c>
      <c r="F3" s="7" t="s">
        <v>17</v>
      </c>
      <c r="G3" s="7" t="s">
        <v>16</v>
      </c>
      <c r="H3" s="7" t="s">
        <v>15</v>
      </c>
      <c r="I3" s="7" t="s">
        <v>18</v>
      </c>
      <c r="J3" s="7" t="s">
        <v>20</v>
      </c>
      <c r="K3" s="6" t="s">
        <v>10</v>
      </c>
      <c r="L3" s="7" t="s">
        <v>19</v>
      </c>
      <c r="M3" s="8">
        <v>1</v>
      </c>
      <c r="N3" s="8" t="s">
        <v>23</v>
      </c>
      <c r="O3" s="8" t="s">
        <v>22</v>
      </c>
      <c r="P3" s="7" t="s">
        <v>21</v>
      </c>
      <c r="Q3" s="7" t="s">
        <v>27</v>
      </c>
      <c r="R3" s="8" t="s">
        <v>11</v>
      </c>
    </row>
    <row r="4" spans="1:18" ht="30" customHeight="1">
      <c r="A4" s="4">
        <v>1</v>
      </c>
      <c r="B4" s="10" t="s">
        <v>7</v>
      </c>
      <c r="C4" s="13">
        <v>20000</v>
      </c>
      <c r="D4" s="13">
        <v>5</v>
      </c>
      <c r="E4" s="13">
        <f aca="true" t="shared" si="0" ref="E4:E9">D4*3998</f>
        <v>19990</v>
      </c>
      <c r="F4" s="14">
        <v>53</v>
      </c>
      <c r="G4" s="14">
        <v>53</v>
      </c>
      <c r="H4" s="15">
        <f aca="true" t="shared" si="1" ref="H4:H9">G4*1870</f>
        <v>99110</v>
      </c>
      <c r="I4" s="13">
        <v>56</v>
      </c>
      <c r="J4" s="13">
        <v>56</v>
      </c>
      <c r="K4" s="15">
        <f>J4*2095</f>
        <v>117320</v>
      </c>
      <c r="L4" s="13">
        <f>C4*0.085+E4*0.085+H4*0.085+K4*0.085</f>
        <v>21795.7</v>
      </c>
      <c r="M4" s="15">
        <f>C4+E4+H4+K4+L4</f>
        <v>278215.7</v>
      </c>
      <c r="N4" s="13">
        <v>1</v>
      </c>
      <c r="O4" s="15">
        <f>N4*359</f>
        <v>359</v>
      </c>
      <c r="P4" s="13">
        <f>J4*72</f>
        <v>4032</v>
      </c>
      <c r="Q4" s="13"/>
      <c r="R4" s="15">
        <f>M4+O4+P4+Q4</f>
        <v>282606.7</v>
      </c>
    </row>
    <row r="5" spans="1:18" ht="45" customHeight="1">
      <c r="A5" s="4">
        <v>2</v>
      </c>
      <c r="B5" s="10" t="s">
        <v>8</v>
      </c>
      <c r="C5" s="13">
        <v>20000</v>
      </c>
      <c r="D5" s="13">
        <v>5</v>
      </c>
      <c r="E5" s="13">
        <f t="shared" si="0"/>
        <v>19990</v>
      </c>
      <c r="F5" s="14">
        <v>51</v>
      </c>
      <c r="G5" s="14">
        <v>51</v>
      </c>
      <c r="H5" s="15">
        <f t="shared" si="1"/>
        <v>95370</v>
      </c>
      <c r="I5" s="13">
        <v>50</v>
      </c>
      <c r="J5" s="13">
        <v>50</v>
      </c>
      <c r="K5" s="15">
        <f aca="true" t="shared" si="2" ref="K5:K10">J5*2095</f>
        <v>104750</v>
      </c>
      <c r="L5" s="13">
        <f aca="true" t="shared" si="3" ref="L5:L10">C5*0.085+E5*0.085+H5*0.085+K5*0.085</f>
        <v>20409.350000000002</v>
      </c>
      <c r="M5" s="15">
        <f aca="true" t="shared" si="4" ref="M5:M10">C5+E5+H5+K5+L5</f>
        <v>260519.35</v>
      </c>
      <c r="N5" s="13">
        <v>2</v>
      </c>
      <c r="O5" s="15">
        <f aca="true" t="shared" si="5" ref="O5:O10">N5*359</f>
        <v>718</v>
      </c>
      <c r="P5" s="13">
        <f aca="true" t="shared" si="6" ref="P5:P10">J5*72</f>
        <v>3600</v>
      </c>
      <c r="Q5" s="13"/>
      <c r="R5" s="15">
        <f>M5+O5+P5+Q5</f>
        <v>264837.35</v>
      </c>
    </row>
    <row r="6" spans="1:18" ht="35.25" customHeight="1">
      <c r="A6" s="4">
        <v>3</v>
      </c>
      <c r="B6" s="10" t="s">
        <v>9</v>
      </c>
      <c r="C6" s="13">
        <v>20000</v>
      </c>
      <c r="D6" s="13">
        <v>4</v>
      </c>
      <c r="E6" s="13">
        <f t="shared" si="0"/>
        <v>15992</v>
      </c>
      <c r="F6" s="14">
        <v>42</v>
      </c>
      <c r="G6" s="14">
        <v>42</v>
      </c>
      <c r="H6" s="15">
        <f t="shared" si="1"/>
        <v>78540</v>
      </c>
      <c r="I6" s="13">
        <v>40</v>
      </c>
      <c r="J6" s="13">
        <v>40</v>
      </c>
      <c r="K6" s="15">
        <f t="shared" si="2"/>
        <v>83800</v>
      </c>
      <c r="L6" s="13">
        <f t="shared" si="3"/>
        <v>16858.22</v>
      </c>
      <c r="M6" s="15">
        <f t="shared" si="4"/>
        <v>215190.22</v>
      </c>
      <c r="N6" s="13">
        <v>0</v>
      </c>
      <c r="O6" s="15">
        <f t="shared" si="5"/>
        <v>0</v>
      </c>
      <c r="P6" s="13">
        <f t="shared" si="6"/>
        <v>2880</v>
      </c>
      <c r="Q6" s="13"/>
      <c r="R6" s="15">
        <f>M6+O6+P6+Q6</f>
        <v>218070.22</v>
      </c>
    </row>
    <row r="7" spans="1:18" ht="34.5" customHeight="1">
      <c r="A7" s="4">
        <v>4</v>
      </c>
      <c r="B7" s="10" t="s">
        <v>24</v>
      </c>
      <c r="C7" s="13">
        <v>20000</v>
      </c>
      <c r="D7" s="13">
        <v>2</v>
      </c>
      <c r="E7" s="13">
        <f t="shared" si="0"/>
        <v>7996</v>
      </c>
      <c r="F7" s="14">
        <v>16</v>
      </c>
      <c r="G7" s="14">
        <v>16</v>
      </c>
      <c r="H7" s="15">
        <f t="shared" si="1"/>
        <v>29920</v>
      </c>
      <c r="I7" s="13">
        <v>12</v>
      </c>
      <c r="J7" s="13">
        <v>12</v>
      </c>
      <c r="K7" s="15">
        <f t="shared" si="2"/>
        <v>25140</v>
      </c>
      <c r="L7" s="13">
        <f t="shared" si="3"/>
        <v>7059.76</v>
      </c>
      <c r="M7" s="15">
        <f t="shared" si="4"/>
        <v>90115.76</v>
      </c>
      <c r="N7" s="13">
        <v>1</v>
      </c>
      <c r="O7" s="15">
        <f t="shared" si="5"/>
        <v>359</v>
      </c>
      <c r="P7" s="13">
        <f t="shared" si="6"/>
        <v>864</v>
      </c>
      <c r="Q7" s="13"/>
      <c r="R7" s="15">
        <f>M7+O7+P7+Q7</f>
        <v>91338.76</v>
      </c>
    </row>
    <row r="8" spans="1:18" ht="42" customHeight="1">
      <c r="A8" s="4" t="s">
        <v>1</v>
      </c>
      <c r="B8" s="10" t="s">
        <v>25</v>
      </c>
      <c r="C8" s="13">
        <v>20000</v>
      </c>
      <c r="D8" s="13">
        <v>2</v>
      </c>
      <c r="E8" s="13">
        <f t="shared" si="0"/>
        <v>7996</v>
      </c>
      <c r="F8" s="14">
        <v>10</v>
      </c>
      <c r="G8" s="14">
        <v>10</v>
      </c>
      <c r="H8" s="15">
        <f t="shared" si="1"/>
        <v>18700</v>
      </c>
      <c r="I8" s="13">
        <v>15</v>
      </c>
      <c r="J8" s="13">
        <v>15</v>
      </c>
      <c r="K8" s="15">
        <f t="shared" si="2"/>
        <v>31425</v>
      </c>
      <c r="L8" s="13">
        <f t="shared" si="3"/>
        <v>6640.285000000001</v>
      </c>
      <c r="M8" s="15">
        <f t="shared" si="4"/>
        <v>84761.285</v>
      </c>
      <c r="N8" s="13">
        <v>1</v>
      </c>
      <c r="O8" s="15">
        <f t="shared" si="5"/>
        <v>359</v>
      </c>
      <c r="P8" s="13">
        <f t="shared" si="6"/>
        <v>1080</v>
      </c>
      <c r="Q8" s="13">
        <v>2828</v>
      </c>
      <c r="R8" s="15">
        <f>M8+O8+P8+Q8</f>
        <v>89028.285</v>
      </c>
    </row>
    <row r="9" spans="1:18" ht="31.5" customHeight="1">
      <c r="A9" s="4">
        <v>6</v>
      </c>
      <c r="B9" s="10" t="s">
        <v>26</v>
      </c>
      <c r="C9" s="13">
        <v>20000</v>
      </c>
      <c r="D9" s="13">
        <v>2</v>
      </c>
      <c r="E9" s="13">
        <f t="shared" si="0"/>
        <v>7996</v>
      </c>
      <c r="F9" s="14">
        <v>11</v>
      </c>
      <c r="G9" s="14">
        <v>11</v>
      </c>
      <c r="H9" s="15">
        <f t="shared" si="1"/>
        <v>20570</v>
      </c>
      <c r="I9" s="13">
        <v>11</v>
      </c>
      <c r="J9" s="13">
        <v>11</v>
      </c>
      <c r="K9" s="15">
        <f t="shared" si="2"/>
        <v>23045</v>
      </c>
      <c r="L9" s="13">
        <f t="shared" si="3"/>
        <v>6086.935</v>
      </c>
      <c r="M9" s="15">
        <f t="shared" si="4"/>
        <v>77697.935</v>
      </c>
      <c r="N9" s="13">
        <v>1</v>
      </c>
      <c r="O9" s="15">
        <f t="shared" si="5"/>
        <v>359</v>
      </c>
      <c r="P9" s="13">
        <f t="shared" si="6"/>
        <v>792</v>
      </c>
      <c r="Q9" s="13">
        <v>4085</v>
      </c>
      <c r="R9" s="15">
        <f>M9+O9+P9+Q9</f>
        <v>82933.935</v>
      </c>
    </row>
    <row r="10" spans="1:18" ht="21" customHeight="1">
      <c r="A10" s="4"/>
      <c r="B10" s="11" t="s">
        <v>3</v>
      </c>
      <c r="C10" s="16">
        <v>0</v>
      </c>
      <c r="D10" s="16">
        <v>0</v>
      </c>
      <c r="E10" s="13">
        <v>0</v>
      </c>
      <c r="F10" s="14">
        <v>0</v>
      </c>
      <c r="G10" s="14">
        <v>0</v>
      </c>
      <c r="H10" s="15">
        <f>G10*1928</f>
        <v>0</v>
      </c>
      <c r="I10" s="13">
        <v>0</v>
      </c>
      <c r="J10" s="13">
        <v>2</v>
      </c>
      <c r="K10" s="15">
        <f t="shared" si="2"/>
        <v>4190</v>
      </c>
      <c r="L10" s="13">
        <f t="shared" si="3"/>
        <v>356.15000000000003</v>
      </c>
      <c r="M10" s="15">
        <f t="shared" si="4"/>
        <v>4546.15</v>
      </c>
      <c r="N10" s="13">
        <v>0</v>
      </c>
      <c r="O10" s="15">
        <f t="shared" si="5"/>
        <v>0</v>
      </c>
      <c r="P10" s="13">
        <f t="shared" si="6"/>
        <v>144</v>
      </c>
      <c r="Q10" s="13">
        <v>8087</v>
      </c>
      <c r="R10" s="15">
        <f>M10+O10+P10+Q10</f>
        <v>12777.15</v>
      </c>
    </row>
    <row r="11" spans="1:18" ht="22.5" customHeight="1">
      <c r="A11" s="4"/>
      <c r="B11" s="12" t="s">
        <v>2</v>
      </c>
      <c r="C11" s="15">
        <f aca="true" t="shared" si="7" ref="C11:R11">SUM(C4:C10)</f>
        <v>120000</v>
      </c>
      <c r="D11" s="15">
        <f t="shared" si="7"/>
        <v>20</v>
      </c>
      <c r="E11" s="15">
        <f t="shared" si="7"/>
        <v>79960</v>
      </c>
      <c r="F11" s="17">
        <f t="shared" si="7"/>
        <v>183</v>
      </c>
      <c r="G11" s="17">
        <f t="shared" si="7"/>
        <v>183</v>
      </c>
      <c r="H11" s="15">
        <f t="shared" si="7"/>
        <v>342210</v>
      </c>
      <c r="I11" s="15">
        <f t="shared" si="7"/>
        <v>184</v>
      </c>
      <c r="J11" s="15">
        <f t="shared" si="7"/>
        <v>186</v>
      </c>
      <c r="K11" s="15">
        <f t="shared" si="7"/>
        <v>389670</v>
      </c>
      <c r="L11" s="15">
        <f t="shared" si="7"/>
        <v>79206.4</v>
      </c>
      <c r="M11" s="15">
        <f t="shared" si="7"/>
        <v>1011046.4</v>
      </c>
      <c r="N11" s="15">
        <f t="shared" si="7"/>
        <v>6</v>
      </c>
      <c r="O11" s="15">
        <f t="shared" si="7"/>
        <v>2154</v>
      </c>
      <c r="P11" s="15">
        <f t="shared" si="7"/>
        <v>13392</v>
      </c>
      <c r="Q11" s="15">
        <f>SUM(Q4:Q10)</f>
        <v>15000</v>
      </c>
      <c r="R11" s="15">
        <f t="shared" si="7"/>
        <v>1041592.4</v>
      </c>
    </row>
    <row r="12" spans="1:18" ht="12.75">
      <c r="A12" s="3"/>
      <c r="B12" s="2"/>
      <c r="C12" s="2"/>
      <c r="D12" s="2"/>
      <c r="E12" s="2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3"/>
      <c r="B14" s="5"/>
      <c r="C14" s="5"/>
      <c r="D14" s="5"/>
      <c r="E14" s="5"/>
      <c r="F14" s="5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</sheetData>
  <sheetProtection/>
  <mergeCells count="2">
    <mergeCell ref="A2:W2"/>
    <mergeCell ref="A1:W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Toskov</dc:creator>
  <cp:keywords/>
  <dc:description/>
  <cp:lastModifiedBy>Muzeyda</cp:lastModifiedBy>
  <cp:lastPrinted>2018-02-09T08:39:02Z</cp:lastPrinted>
  <dcterms:created xsi:type="dcterms:W3CDTF">2009-03-10T08:28:02Z</dcterms:created>
  <dcterms:modified xsi:type="dcterms:W3CDTF">2018-02-09T09:13:33Z</dcterms:modified>
  <cp:category/>
  <cp:version/>
  <cp:contentType/>
  <cp:contentStatus/>
</cp:coreProperties>
</file>